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widl\Desktop\BOB-NIO\"/>
    </mc:Choice>
  </mc:AlternateContent>
  <xr:revisionPtr revIDLastSave="0" documentId="13_ncr:1_{7082D968-7D66-452D-A960-55F11A684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I20" i="1" l="1"/>
  <c r="I21" i="1" s="1"/>
  <c r="C10" i="1"/>
  <c r="C11" i="1" s="1"/>
  <c r="C9" i="1"/>
  <c r="F19" i="1" l="1"/>
  <c r="C19" i="1"/>
  <c r="F18" i="1"/>
  <c r="I22" i="1"/>
  <c r="I30" i="1" l="1"/>
  <c r="I31" i="1" s="1"/>
  <c r="I23" i="1"/>
  <c r="C20" i="1"/>
  <c r="C30" i="1"/>
  <c r="C31" i="1" s="1"/>
  <c r="F20" i="1"/>
  <c r="F30" i="1"/>
  <c r="F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tc={0012003B-00ED-46E5-B3A7-00C500B200BD}</author>
    <author>tc={005800C3-00EE-4600-9D31-003B00F10078}</author>
    <author>tc={007C0098-00DC-4A03-A6EA-00780089008C}</author>
    <author>tc={007E008F-0045-413D-9037-003000BE00B7}</author>
    <author>tc={00F200A1-00AC-4005-8BD2-00FA008A007D}</author>
    <author>tc={00C100CD-00BF-4DE5-A5BB-00C600BD00E0}</author>
  </authors>
  <commentList>
    <comment ref="B4" authorId="0" shapeId="0" xr:uid="{0012003B-00ED-46E5-B3A7-00C500B200BD}">
      <text>
        <r>
          <rPr>
            <b/>
            <sz val="9"/>
            <rFont val="Tahoma"/>
            <family val="2"/>
            <charset val="238"/>
          </rPr>
          <t>Piotr Widlak:</t>
        </r>
        <r>
          <rPr>
            <sz val="9"/>
            <rFont val="Tahoma"/>
            <family val="2"/>
            <charset val="238"/>
          </rPr>
          <t xml:space="preserve">
Profesor: 190 zł
Doktor habilitowany: 170 zł
Doktor: 140 zł
Lekarz/pracownik z wykształceniem wyższym: 110 zł
Pozostali: 80 zł
</t>
        </r>
      </text>
    </comment>
    <comment ref="B5" authorId="1" shapeId="0" xr:uid="{005800C3-00EE-4600-9D31-003B00F10078}">
      <text>
        <r>
          <rPr>
            <b/>
            <sz val="9"/>
            <rFont val="Tahoma"/>
            <family val="2"/>
            <charset val="238"/>
          </rPr>
          <t>Piotr Widlak:</t>
        </r>
        <r>
          <rPr>
            <sz val="9"/>
            <rFont val="Tahoma"/>
            <family val="2"/>
            <charset val="238"/>
          </rPr>
          <t xml:space="preserve">
kierownik projektu: 30%
kierownik zadania (kierownik w NIO projektu konsorcyjnego: 15%
</t>
        </r>
      </text>
    </comment>
    <comment ref="B6" authorId="2" shapeId="0" xr:uid="{007C0098-00DC-4A03-A6EA-00780089008C}">
      <text>
        <r>
          <rPr>
            <b/>
            <sz val="9"/>
            <rFont val="Tahoma"/>
            <family val="2"/>
            <charset val="238"/>
          </rPr>
          <t>Piotr Widlak:</t>
        </r>
        <r>
          <rPr>
            <sz val="9"/>
            <rFont val="Tahoma"/>
            <family val="2"/>
            <charset val="238"/>
          </rPr>
          <t xml:space="preserve">
Lider projektu konsorcyjnego: 20%
Partner projektu konsorcyjnego: 10%
</t>
        </r>
      </text>
    </comment>
    <comment ref="B7" authorId="3" shapeId="0" xr:uid="{007E008F-0045-413D-9037-003000BE00B7}">
      <text>
        <r>
          <rPr>
            <b/>
            <sz val="9"/>
            <rFont val="Tahoma"/>
            <family val="2"/>
            <charset val="238"/>
          </rPr>
          <t>Piotr Widlak:</t>
        </r>
        <r>
          <rPr>
            <sz val="9"/>
            <rFont val="Tahoma"/>
            <family val="2"/>
            <charset val="238"/>
          </rPr>
          <t xml:space="preserve">
Dofinansowanie NIO:
powyżej 10 mln zł: 20%
powyżej 2 mln. zł (do 10 mln. zł): 10%
powyżej 500 tys zł (do 2 mln zł): 5%
</t>
        </r>
      </text>
    </comment>
    <comment ref="B8" authorId="4" shapeId="0" xr:uid="{00F200A1-00AC-4005-8BD2-00FA008A007D}">
      <text>
        <r>
          <rPr>
            <b/>
            <sz val="9"/>
            <rFont val="Tahoma"/>
            <family val="2"/>
            <charset val="238"/>
          </rPr>
          <t>Piotr Widlak:</t>
        </r>
        <r>
          <rPr>
            <sz val="9"/>
            <rFont val="Tahoma"/>
            <family val="2"/>
            <charset val="238"/>
          </rPr>
          <t xml:space="preserve">
wdrożeniowy: 10%
z elementami wdrożenia: 5%
uwaga: deklaracja badania podstwowego wyklucza elementy wdrożeniowe
</t>
        </r>
      </text>
    </comment>
    <comment ref="B13" authorId="5" shapeId="0" xr:uid="{00C100CD-00BF-4DE5-A5BB-00C600BD00E0}">
      <text>
        <r>
          <rPr>
            <b/>
            <sz val="9"/>
            <rFont val="Tahoma"/>
            <family val="2"/>
            <charset val="238"/>
          </rPr>
          <t>Piotr Widlak:</t>
        </r>
        <r>
          <rPr>
            <sz val="9"/>
            <rFont val="Tahoma"/>
            <family val="2"/>
            <charset val="238"/>
          </rPr>
          <t xml:space="preserve">
pełne godziny lub połowki godzin
</t>
        </r>
      </text>
    </comment>
  </commentList>
</comments>
</file>

<file path=xl/sharedStrings.xml><?xml version="1.0" encoding="utf-8"?>
<sst xmlns="http://schemas.openxmlformats.org/spreadsheetml/2006/main" count="49" uniqueCount="36">
  <si>
    <t>Kalkulator kosztu dodatku projektowego</t>
  </si>
  <si>
    <t>Kalkulacja stawki godzinowej dodatku projektowego</t>
  </si>
  <si>
    <t>kwota bazowa:</t>
  </si>
  <si>
    <t>zwiększenie A: funkcja w projekcie</t>
  </si>
  <si>
    <t>zwiększenie B: złożoność projektu</t>
  </si>
  <si>
    <t>zwiększenie C: wielkość projektu</t>
  </si>
  <si>
    <t>zwiększenie D: rodzaj projektu</t>
  </si>
  <si>
    <t>stawka godzinowa dodatku łącznie</t>
  </si>
  <si>
    <t>Stawka godzinowa dodatku projektowego łącznie po zakrągleniu, kwota brutto do wpisania w formularzu wniosku o dodatek projektowy</t>
  </si>
  <si>
    <r>
      <t xml:space="preserve">Stawka godzinowa dodatku projektowego łącznie, kwota </t>
    </r>
    <r>
      <rPr>
        <b/>
        <sz val="11"/>
        <color indexed="2"/>
        <rFont val="Calibri"/>
        <family val="2"/>
        <charset val="238"/>
        <scheme val="minor"/>
      </rPr>
      <t>brutto/brutto</t>
    </r>
    <r>
      <rPr>
        <sz val="11"/>
        <color theme="1"/>
        <rFont val="Calibri"/>
        <family val="2"/>
        <charset val="238"/>
        <scheme val="minor"/>
      </rPr>
      <t xml:space="preserve"> do kalkulacji kosztu w projekcie</t>
    </r>
  </si>
  <si>
    <t>Całkowita liczba godzin w okresie, którego dotyczy wniosek:</t>
  </si>
  <si>
    <t>Kalkulacja kosztów w budżecie projektu</t>
  </si>
  <si>
    <t>uwaga: nie dotyczy projektów UE</t>
  </si>
  <si>
    <r>
      <rPr>
        <b/>
        <sz val="11"/>
        <color indexed="2"/>
        <rFont val="Calibri"/>
        <family val="2"/>
        <charset val="238"/>
        <scheme val="minor"/>
      </rPr>
      <t>[A]</t>
    </r>
    <r>
      <rPr>
        <b/>
        <sz val="11"/>
        <color theme="1"/>
        <rFont val="Calibri"/>
        <family val="2"/>
        <charset val="238"/>
        <scheme val="minor"/>
      </rPr>
      <t xml:space="preserve"> Projekty NCN gdzie nie obowiazuje refundacja kosztu wynagrodzenia podstawowego</t>
    </r>
  </si>
  <si>
    <r>
      <rPr>
        <b/>
        <sz val="11"/>
        <color indexed="2"/>
        <rFont val="Calibri"/>
        <family val="2"/>
        <charset val="238"/>
        <scheme val="minor"/>
      </rPr>
      <t xml:space="preserve">[B] </t>
    </r>
    <r>
      <rPr>
        <b/>
        <sz val="11"/>
        <color theme="1"/>
        <rFont val="Calibri"/>
        <family val="2"/>
        <charset val="238"/>
        <scheme val="minor"/>
      </rPr>
      <t>Projekty, w których obowiązuje 20% limit kosztów refundacji (projekty składane przed 28 lutego 2026)*</t>
    </r>
  </si>
  <si>
    <r>
      <rPr>
        <b/>
        <sz val="11"/>
        <color indexed="2"/>
        <rFont val="Calibri"/>
        <family val="2"/>
        <charset val="238"/>
        <scheme val="minor"/>
      </rPr>
      <t xml:space="preserve">[C] Projekty, </t>
    </r>
    <r>
      <rPr>
        <b/>
        <sz val="11"/>
        <color theme="1"/>
        <rFont val="Calibri"/>
        <family val="2"/>
        <charset val="238"/>
        <scheme val="minor"/>
      </rPr>
      <t>w których obowiązuje refundacja rzeczywistego kosztu wynagrodzenia podstawowego (projekty składane po 1 marca 2026)*</t>
    </r>
  </si>
  <si>
    <r>
      <t>koszt refundacji wynagrodzenia [</t>
    </r>
    <r>
      <rPr>
        <sz val="11"/>
        <color indexed="2"/>
        <rFont val="Calibri"/>
        <family val="2"/>
        <charset val="238"/>
        <scheme val="minor"/>
      </rPr>
      <t>za godzinę</t>
    </r>
    <r>
      <rPr>
        <sz val="11"/>
        <color theme="1"/>
        <rFont val="Calibri"/>
        <family val="2"/>
        <charset val="238"/>
        <scheme val="minor"/>
      </rPr>
      <t>]</t>
    </r>
  </si>
  <si>
    <t>wynagrodzenie zasadnicze brutto</t>
  </si>
  <si>
    <r>
      <t xml:space="preserve">całkowity koszt projektowy (dodatek projektowy + koszt refundacji wynagrodzenia) </t>
    </r>
    <r>
      <rPr>
        <sz val="11"/>
        <color indexed="2"/>
        <rFont val="Calibri"/>
        <family val="2"/>
        <charset val="238"/>
        <scheme val="minor"/>
      </rPr>
      <t>za godzinę</t>
    </r>
  </si>
  <si>
    <t>dodatek stażowy [%]</t>
  </si>
  <si>
    <t>Całkowity koszt w budżecie projektu związany z realizacją wniosku</t>
  </si>
  <si>
    <t>wynagrodzenie podstwowe (zasadnicze + dodatek stażowy) brutto</t>
  </si>
  <si>
    <t>* nie dotyczy projektów NCN</t>
  </si>
  <si>
    <r>
      <t>Koszt refundacji części wynagrodzenia podstawowego według kosztu rzeczywistego  [</t>
    </r>
    <r>
      <rPr>
        <sz val="11"/>
        <color indexed="2"/>
        <rFont val="Calibri"/>
        <family val="2"/>
        <charset val="238"/>
        <scheme val="minor"/>
      </rPr>
      <t>za godzinę</t>
    </r>
    <r>
      <rPr>
        <sz val="11"/>
        <color theme="1"/>
        <rFont val="Calibri"/>
        <family val="2"/>
        <charset val="238"/>
        <scheme val="minor"/>
      </rPr>
      <t>]</t>
    </r>
  </si>
  <si>
    <t>Kalkulacja możłiwej liczby godzin w przypadku limitu środków w budżecie projektu</t>
  </si>
  <si>
    <r>
      <rPr>
        <b/>
        <sz val="11"/>
        <color indexed="2"/>
        <rFont val="Calibri"/>
        <family val="2"/>
        <charset val="238"/>
        <scheme val="minor"/>
      </rPr>
      <t xml:space="preserve">[C] </t>
    </r>
    <r>
      <rPr>
        <b/>
        <sz val="11"/>
        <rFont val="Calibri"/>
        <family val="2"/>
        <charset val="238"/>
        <scheme val="minor"/>
      </rPr>
      <t>Projekty, w</t>
    </r>
    <r>
      <rPr>
        <b/>
        <sz val="11"/>
        <color theme="1"/>
        <rFont val="Calibri"/>
        <family val="2"/>
        <charset val="238"/>
        <scheme val="minor"/>
      </rPr>
      <t xml:space="preserve"> których obowiązuje refundacja rzeczywistego kosztu wynagrodzenia podstawowego (projekty składane po 1 marca 2026)*</t>
    </r>
  </si>
  <si>
    <t>dostępna kwota w budżecie projektu</t>
  </si>
  <si>
    <t xml:space="preserve">możłiwa liczba godzin </t>
  </si>
  <si>
    <r>
      <t xml:space="preserve">możliwa do zaplanowania liczba godzin </t>
    </r>
    <r>
      <rPr>
        <b/>
        <sz val="11"/>
        <rFont val="Calibri"/>
        <family val="2"/>
        <charset val="238"/>
        <scheme val="minor"/>
      </rPr>
      <t xml:space="preserve">[hh:mm] </t>
    </r>
    <r>
      <rPr>
        <sz val="11"/>
        <color theme="1"/>
        <rFont val="Calibri"/>
        <family val="2"/>
        <charset val="238"/>
        <scheme val="minor"/>
      </rPr>
      <t>(po zaokrągleniu do 5 minut)</t>
    </r>
  </si>
  <si>
    <t>możliwa liczba godzin</t>
  </si>
  <si>
    <t xml:space="preserve">uwaga: nie dotyczy projektów EU4Health </t>
  </si>
  <si>
    <t>Należy wypełnić własciwymi danymi pola zaznaczone na pomarańczowo:</t>
  </si>
  <si>
    <t xml:space="preserve">C4, C5,C6, C7, C8 oraz C12, a wwariancie [C] również pola I18, I19 </t>
  </si>
  <si>
    <t>C29 lub F29 lub I29</t>
  </si>
  <si>
    <t>W przypadku kalkulacji liczby godzina należy wypełnić pola:</t>
  </si>
  <si>
    <t>Instrukcja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</si>
</sst>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0.0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64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sz val="11"/>
      <color indexed="2"/>
      <name val="Calibri"/>
      <family val="2"/>
      <charset val="238"/>
      <scheme val="minor"/>
    </font>
    <font>
      <b/>
      <sz val="11"/>
      <color rgb="FF64000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12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C00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2" xfId="0" applyBorder="1"/>
    <xf numFmtId="0" fontId="0" fillId="2" borderId="3" xfId="0" applyFill="1" applyBorder="1"/>
    <xf numFmtId="164" fontId="5" fillId="3" borderId="4" xfId="0" applyNumberFormat="1" applyFont="1" applyFill="1" applyBorder="1"/>
    <xf numFmtId="0" fontId="0" fillId="0" borderId="3" xfId="0" applyBorder="1"/>
    <xf numFmtId="9" fontId="5" fillId="3" borderId="5" xfId="0" applyNumberFormat="1" applyFont="1" applyFill="1" applyBorder="1"/>
    <xf numFmtId="164" fontId="0" fillId="0" borderId="6" xfId="0" applyNumberFormat="1" applyBorder="1"/>
    <xf numFmtId="0" fontId="4" fillId="4" borderId="7" xfId="0" applyFont="1" applyFill="1" applyBorder="1" applyAlignment="1">
      <alignment vertical="top" wrapText="1"/>
    </xf>
    <xf numFmtId="164" fontId="2" fillId="5" borderId="8" xfId="0" applyNumberFormat="1" applyFont="1" applyFill="1" applyBorder="1" applyAlignment="1">
      <alignment vertical="center"/>
    </xf>
    <xf numFmtId="0" fontId="0" fillId="6" borderId="9" xfId="0" applyFill="1" applyBorder="1" applyAlignment="1">
      <alignment vertical="top" wrapText="1"/>
    </xf>
    <xf numFmtId="164" fontId="0" fillId="7" borderId="10" xfId="0" applyNumberFormat="1" applyFill="1" applyBorder="1" applyAlignment="1">
      <alignment vertical="center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center"/>
    </xf>
    <xf numFmtId="0" fontId="6" fillId="0" borderId="11" xfId="0" applyFont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8" borderId="7" xfId="0" applyFill="1" applyBorder="1" applyAlignment="1">
      <alignment vertical="top" wrapText="1"/>
    </xf>
    <xf numFmtId="164" fontId="8" fillId="8" borderId="21" xfId="0" applyNumberFormat="1" applyFont="1" applyFill="1" applyBorder="1" applyAlignment="1">
      <alignment vertical="center"/>
    </xf>
    <xf numFmtId="0" fontId="0" fillId="9" borderId="7" xfId="0" applyFill="1" applyBorder="1" applyAlignment="1">
      <alignment vertical="top" wrapText="1"/>
    </xf>
    <xf numFmtId="164" fontId="0" fillId="9" borderId="21" xfId="0" applyNumberFormat="1" applyFill="1" applyBorder="1" applyAlignment="1">
      <alignment vertical="center"/>
    </xf>
    <xf numFmtId="0" fontId="0" fillId="11" borderId="3" xfId="0" applyFill="1" applyBorder="1" applyAlignment="1">
      <alignment horizontal="right" vertical="center"/>
    </xf>
    <xf numFmtId="164" fontId="9" fillId="3" borderId="4" xfId="0" applyNumberFormat="1" applyFont="1" applyFill="1" applyBorder="1" applyAlignment="1">
      <alignment vertical="center"/>
    </xf>
    <xf numFmtId="164" fontId="0" fillId="8" borderId="22" xfId="0" applyNumberFormat="1" applyFill="1" applyBorder="1" applyAlignment="1">
      <alignment vertical="center"/>
    </xf>
    <xf numFmtId="164" fontId="0" fillId="9" borderId="22" xfId="0" applyNumberFormat="1" applyFill="1" applyBorder="1" applyAlignment="1">
      <alignment vertical="center"/>
    </xf>
    <xf numFmtId="9" fontId="9" fillId="3" borderId="6" xfId="0" applyNumberFormat="1" applyFont="1" applyFill="1" applyBorder="1" applyAlignment="1">
      <alignment vertical="center"/>
    </xf>
    <xf numFmtId="0" fontId="4" fillId="8" borderId="9" xfId="0" applyFont="1" applyFill="1" applyBorder="1" applyAlignment="1">
      <alignment vertical="top" wrapText="1"/>
    </xf>
    <xf numFmtId="164" fontId="4" fillId="12" borderId="23" xfId="0" applyNumberFormat="1" applyFont="1" applyFill="1" applyBorder="1" applyAlignment="1">
      <alignment vertical="center"/>
    </xf>
    <xf numFmtId="0" fontId="4" fillId="9" borderId="9" xfId="0" applyFont="1" applyFill="1" applyBorder="1" applyAlignment="1">
      <alignment vertical="top" wrapText="1"/>
    </xf>
    <xf numFmtId="164" fontId="3" fillId="11" borderId="23" xfId="0" applyNumberFormat="1" applyFont="1" applyFill="1" applyBorder="1" applyAlignment="1">
      <alignment vertical="center"/>
    </xf>
    <xf numFmtId="0" fontId="0" fillId="11" borderId="7" xfId="0" applyFill="1" applyBorder="1" applyAlignment="1">
      <alignment horizontal="right" vertical="center" wrapText="1"/>
    </xf>
    <xf numFmtId="164" fontId="0" fillId="11" borderId="8" xfId="0" applyNumberFormat="1" applyFill="1" applyBorder="1" applyAlignment="1">
      <alignment vertical="center"/>
    </xf>
    <xf numFmtId="0" fontId="0" fillId="0" borderId="0" xfId="0" applyAlignment="1">
      <alignment vertical="top"/>
    </xf>
    <xf numFmtId="0" fontId="0" fillId="10" borderId="7" xfId="0" applyFill="1" applyBorder="1" applyAlignment="1">
      <alignment vertical="top" wrapText="1"/>
    </xf>
    <xf numFmtId="164" fontId="0" fillId="10" borderId="21" xfId="0" applyNumberFormat="1" applyFill="1" applyBorder="1" applyAlignment="1">
      <alignment vertical="center"/>
    </xf>
    <xf numFmtId="0" fontId="0" fillId="0" borderId="16" xfId="0" applyBorder="1" applyAlignment="1">
      <alignment vertical="top" wrapText="1"/>
    </xf>
    <xf numFmtId="164" fontId="4" fillId="0" borderId="0" xfId="0" applyNumberFormat="1" applyFont="1" applyAlignment="1">
      <alignment vertical="center"/>
    </xf>
    <xf numFmtId="164" fontId="0" fillId="10" borderId="22" xfId="0" applyNumberFormat="1" applyFill="1" applyBorder="1" applyAlignment="1">
      <alignment vertical="center"/>
    </xf>
    <xf numFmtId="0" fontId="4" fillId="10" borderId="9" xfId="0" applyFont="1" applyFill="1" applyBorder="1" applyAlignment="1">
      <alignment vertical="center" wrapText="1"/>
    </xf>
    <xf numFmtId="164" fontId="3" fillId="13" borderId="23" xfId="0" applyNumberFormat="1" applyFont="1" applyFill="1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0" fillId="0" borderId="25" xfId="0" applyBorder="1" applyAlignment="1">
      <alignment vertical="top"/>
    </xf>
    <xf numFmtId="0" fontId="0" fillId="0" borderId="26" xfId="0" applyBorder="1"/>
    <xf numFmtId="0" fontId="3" fillId="0" borderId="13" xfId="0" applyFont="1" applyBorder="1" applyAlignment="1">
      <alignment vertical="center"/>
    </xf>
    <xf numFmtId="0" fontId="0" fillId="8" borderId="7" xfId="0" applyFill="1" applyBorder="1" applyAlignment="1">
      <alignment vertical="center" wrapText="1"/>
    </xf>
    <xf numFmtId="164" fontId="10" fillId="3" borderId="21" xfId="0" applyNumberFormat="1" applyFont="1" applyFill="1" applyBorder="1" applyAlignment="1">
      <alignment vertical="center"/>
    </xf>
    <xf numFmtId="0" fontId="0" fillId="9" borderId="7" xfId="0" applyFill="1" applyBorder="1" applyAlignment="1">
      <alignment vertical="center" wrapText="1"/>
    </xf>
    <xf numFmtId="0" fontId="0" fillId="10" borderId="7" xfId="0" applyFill="1" applyBorder="1" applyAlignment="1">
      <alignment vertical="center" wrapText="1"/>
    </xf>
    <xf numFmtId="0" fontId="11" fillId="8" borderId="7" xfId="0" applyFont="1" applyFill="1" applyBorder="1" applyAlignment="1">
      <alignment vertical="center" wrapText="1"/>
    </xf>
    <xf numFmtId="2" fontId="0" fillId="8" borderId="21" xfId="0" applyNumberFormat="1" applyFill="1" applyBorder="1" applyAlignment="1">
      <alignment vertical="center"/>
    </xf>
    <xf numFmtId="0" fontId="11" fillId="9" borderId="7" xfId="0" applyFont="1" applyFill="1" applyBorder="1" applyAlignment="1">
      <alignment vertical="center" wrapText="1"/>
    </xf>
    <xf numFmtId="0" fontId="11" fillId="10" borderId="7" xfId="0" applyFont="1" applyFill="1" applyBorder="1" applyAlignment="1">
      <alignment vertical="center" wrapText="1"/>
    </xf>
    <xf numFmtId="0" fontId="12" fillId="8" borderId="24" xfId="0" applyFont="1" applyFill="1" applyBorder="1" applyAlignment="1">
      <alignment vertical="center" wrapText="1"/>
    </xf>
    <xf numFmtId="20" fontId="2" fillId="12" borderId="10" xfId="0" applyNumberFormat="1" applyFont="1" applyFill="1" applyBorder="1" applyAlignment="1">
      <alignment horizontal="right" vertical="center"/>
    </xf>
    <xf numFmtId="0" fontId="12" fillId="9" borderId="24" xfId="0" applyFont="1" applyFill="1" applyBorder="1" applyAlignment="1">
      <alignment vertical="center" wrapText="1"/>
    </xf>
    <xf numFmtId="0" fontId="12" fillId="10" borderId="2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6" fillId="0" borderId="14" xfId="0" applyFont="1" applyBorder="1" applyAlignment="1">
      <alignment vertical="center"/>
    </xf>
    <xf numFmtId="0" fontId="4" fillId="8" borderId="18" xfId="0" applyFont="1" applyFill="1" applyBorder="1" applyAlignment="1">
      <alignment horizontal="center" vertical="top" wrapText="1"/>
    </xf>
    <xf numFmtId="0" fontId="4" fillId="8" borderId="19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4" fillId="9" borderId="20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0" fillId="14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iotr Widlak" id="{43F3A4B1-20E6-02BE-1D9E-AAF12EFBC9B9}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3" personId="{43F3A4B1-20E6-02BE-1D9E-AAF12EFBC9B9}" id="{00C100CD-00BF-4DE5-A5BB-00C600BD00E0}" done="0">
    <text xml:space="preserve">pełne godziny lub połowki godzin
</text>
  </threadedComment>
  <threadedComment ref="B4" personId="{43F3A4B1-20E6-02BE-1D9E-AAF12EFBC9B9}" id="{0012003B-00ED-46E5-B3A7-00C500B200BD}" done="0">
    <text xml:space="preserve">Profesor: 190 zł
Doktor habilitowany: 170 zł
Doktor: 140 zł
Lekarz/pracownik z wykształceniem wyższym: 110 zł
Pozostali: 80 zł
</text>
  </threadedComment>
  <threadedComment ref="B5" personId="{43F3A4B1-20E6-02BE-1D9E-AAF12EFBC9B9}" id="{005800C3-00EE-4600-9D31-003B00F10078}" done="0">
    <text xml:space="preserve">kierownik projektu: 30%
kierownik zadania (kierownik w NIO projektu konsorcyjnego: 15%
</text>
  </threadedComment>
  <threadedComment ref="B6" personId="{43F3A4B1-20E6-02BE-1D9E-AAF12EFBC9B9}" id="{007C0098-00DC-4A03-A6EA-00780089008C}" done="0">
    <text xml:space="preserve">Lider projektu konsorcyjnego: 20%
Partner projektu konsorcyjnego: 10%
</text>
  </threadedComment>
  <threadedComment ref="B7" personId="{43F3A4B1-20E6-02BE-1D9E-AAF12EFBC9B9}" id="{007E008F-0045-413D-9037-003000BE00B7}" done="0">
    <text xml:space="preserve">Dofinansowanie NIO:
powyżej 10 mln zł: 20%
powyżej 2 mln. zł (do 10 mln. zł): 10%
powyżej 500 tys zł (do 2 mln zł): 5%
</text>
  </threadedComment>
  <threadedComment ref="B8" personId="{43F3A4B1-20E6-02BE-1D9E-AAF12EFBC9B9}" id="{00F200A1-00AC-4005-8BD2-00FA008A007D}" done="0">
    <text xml:space="preserve">wdrożeniowy: 10%
z elementami wdrożenia: 5%
uwaga: deklaracja badania podstwowego wyklucza elementy wdrożeniowe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2"/>
  <sheetViews>
    <sheetView tabSelected="1" zoomScale="76" zoomScaleNormal="76" workbookViewId="0">
      <selection activeCell="L9" sqref="L9"/>
    </sheetView>
  </sheetViews>
  <sheetFormatPr defaultRowHeight="15" x14ac:dyDescent="0.25"/>
  <cols>
    <col min="2" max="2" width="51.7109375" customWidth="1"/>
    <col min="3" max="3" width="16.42578125" customWidth="1"/>
    <col min="5" max="5" width="49.42578125" customWidth="1"/>
    <col min="6" max="6" width="14.7109375" customWidth="1"/>
    <col min="8" max="8" width="56.28515625" customWidth="1"/>
    <col min="9" max="9" width="15.85546875" customWidth="1"/>
    <col min="10" max="10" width="6.5703125" customWidth="1"/>
  </cols>
  <sheetData>
    <row r="1" spans="2:10" ht="32.1" customHeight="1" x14ac:dyDescent="0.25">
      <c r="B1" s="1" t="s">
        <v>0</v>
      </c>
    </row>
    <row r="2" spans="2:10" s="2" customFormat="1" ht="16.5" customHeight="1" thickBot="1" x14ac:dyDescent="0.3">
      <c r="H2" s="2" t="s">
        <v>35</v>
      </c>
    </row>
    <row r="3" spans="2:10" ht="21" customHeight="1" thickBot="1" x14ac:dyDescent="0.3">
      <c r="B3" s="3" t="s">
        <v>1</v>
      </c>
      <c r="C3" s="4"/>
      <c r="H3" s="72" t="s">
        <v>31</v>
      </c>
    </row>
    <row r="4" spans="2:10" x14ac:dyDescent="0.25">
      <c r="B4" s="5" t="s">
        <v>2</v>
      </c>
      <c r="C4" s="6">
        <v>110</v>
      </c>
      <c r="H4" s="72" t="s">
        <v>32</v>
      </c>
    </row>
    <row r="5" spans="2:10" x14ac:dyDescent="0.25">
      <c r="B5" s="7" t="s">
        <v>3</v>
      </c>
      <c r="C5" s="8">
        <v>0.15</v>
      </c>
    </row>
    <row r="6" spans="2:10" x14ac:dyDescent="0.25">
      <c r="B6" s="7" t="s">
        <v>4</v>
      </c>
      <c r="C6" s="8">
        <v>0</v>
      </c>
      <c r="H6" s="72" t="s">
        <v>34</v>
      </c>
    </row>
    <row r="7" spans="2:10" x14ac:dyDescent="0.25">
      <c r="B7" s="7" t="s">
        <v>5</v>
      </c>
      <c r="C7" s="8">
        <v>0.05</v>
      </c>
      <c r="H7" s="72" t="s">
        <v>33</v>
      </c>
    </row>
    <row r="8" spans="2:10" x14ac:dyDescent="0.25">
      <c r="B8" s="7" t="s">
        <v>6</v>
      </c>
      <c r="C8" s="8">
        <v>0</v>
      </c>
    </row>
    <row r="9" spans="2:10" x14ac:dyDescent="0.25">
      <c r="B9" s="7" t="s">
        <v>7</v>
      </c>
      <c r="C9" s="9">
        <f>C4+(C4*(C5+C6+C7+C8))</f>
        <v>132</v>
      </c>
    </row>
    <row r="10" spans="2:10" ht="30.75" customHeight="1" x14ac:dyDescent="0.25">
      <c r="B10" s="10" t="s">
        <v>8</v>
      </c>
      <c r="C10" s="11">
        <f>MROUND(C9,10)</f>
        <v>130</v>
      </c>
    </row>
    <row r="11" spans="2:10" ht="31.5" customHeight="1" x14ac:dyDescent="0.25">
      <c r="B11" s="12" t="s">
        <v>9</v>
      </c>
      <c r="C11" s="13">
        <f>C10*1.2088</f>
        <v>157.14400000000001</v>
      </c>
    </row>
    <row r="12" spans="2:10" ht="31.5" customHeight="1" x14ac:dyDescent="0.25">
      <c r="B12" s="14"/>
      <c r="C12" s="15"/>
    </row>
    <row r="13" spans="2:10" ht="31.5" customHeight="1" x14ac:dyDescent="0.25">
      <c r="B13" s="16" t="s">
        <v>10</v>
      </c>
      <c r="C13" s="17">
        <v>10</v>
      </c>
    </row>
    <row r="14" spans="2:10" ht="39.6" customHeight="1" x14ac:dyDescent="0.25"/>
    <row r="15" spans="2:10" ht="17.25" customHeight="1" x14ac:dyDescent="0.25">
      <c r="B15" s="18" t="s">
        <v>11</v>
      </c>
      <c r="C15" s="19" t="s">
        <v>30</v>
      </c>
      <c r="D15" s="20"/>
      <c r="E15" s="20"/>
      <c r="F15" s="20"/>
      <c r="G15" s="20"/>
      <c r="H15" s="20"/>
      <c r="I15" s="20"/>
      <c r="J15" s="21"/>
    </row>
    <row r="16" spans="2:10" ht="9.9499999999999993" customHeight="1" x14ac:dyDescent="0.25">
      <c r="B16" s="22"/>
      <c r="J16" s="23"/>
    </row>
    <row r="17" spans="2:10" ht="31.5" customHeight="1" x14ac:dyDescent="0.25">
      <c r="B17" s="66" t="s">
        <v>13</v>
      </c>
      <c r="C17" s="67"/>
      <c r="E17" s="68" t="s">
        <v>14</v>
      </c>
      <c r="F17" s="69"/>
      <c r="H17" s="70" t="s">
        <v>15</v>
      </c>
      <c r="I17" s="71"/>
      <c r="J17" s="23"/>
    </row>
    <row r="18" spans="2:10" ht="31.5" customHeight="1" x14ac:dyDescent="0.25">
      <c r="B18" s="24" t="s">
        <v>16</v>
      </c>
      <c r="C18" s="25">
        <v>0</v>
      </c>
      <c r="E18" s="26" t="s">
        <v>16</v>
      </c>
      <c r="F18" s="27">
        <f>C11*0.2</f>
        <v>31.428800000000003</v>
      </c>
      <c r="H18" s="28" t="s">
        <v>17</v>
      </c>
      <c r="I18" s="29">
        <v>10000</v>
      </c>
      <c r="J18" s="23"/>
    </row>
    <row r="19" spans="2:10" ht="31.5" customHeight="1" x14ac:dyDescent="0.25">
      <c r="B19" s="24" t="s">
        <v>18</v>
      </c>
      <c r="C19" s="30">
        <f>C11+C18</f>
        <v>157.14400000000001</v>
      </c>
      <c r="E19" s="26" t="s">
        <v>18</v>
      </c>
      <c r="F19" s="31">
        <f>C11+F18</f>
        <v>188.5728</v>
      </c>
      <c r="H19" s="28" t="s">
        <v>19</v>
      </c>
      <c r="I19" s="32">
        <v>0.05</v>
      </c>
      <c r="J19" s="23"/>
    </row>
    <row r="20" spans="2:10" ht="31.5" customHeight="1" x14ac:dyDescent="0.25">
      <c r="B20" s="33" t="s">
        <v>20</v>
      </c>
      <c r="C20" s="34">
        <f>(C19)*C13</f>
        <v>1571.44</v>
      </c>
      <c r="E20" s="35" t="s">
        <v>20</v>
      </c>
      <c r="F20" s="36">
        <f>F19*C13</f>
        <v>1885.7280000000001</v>
      </c>
      <c r="H20" s="37" t="s">
        <v>21</v>
      </c>
      <c r="I20" s="38">
        <f>I18+(I18*I19)</f>
        <v>10500</v>
      </c>
      <c r="J20" s="23"/>
    </row>
    <row r="21" spans="2:10" ht="33.75" customHeight="1" x14ac:dyDescent="0.25">
      <c r="B21" s="22"/>
      <c r="E21" s="39" t="s">
        <v>22</v>
      </c>
      <c r="H21" s="40" t="s">
        <v>23</v>
      </c>
      <c r="I21" s="41">
        <f>I20*1.2088/143.33</f>
        <v>88.553687295053379</v>
      </c>
      <c r="J21" s="23"/>
    </row>
    <row r="22" spans="2:10" ht="33.75" customHeight="1" x14ac:dyDescent="0.25">
      <c r="B22" s="42"/>
      <c r="C22" s="43"/>
      <c r="E22" s="14"/>
      <c r="F22" s="43"/>
      <c r="H22" s="40" t="s">
        <v>18</v>
      </c>
      <c r="I22" s="44">
        <f>C11+I21</f>
        <v>245.69768729505338</v>
      </c>
      <c r="J22" s="23"/>
    </row>
    <row r="23" spans="2:10" ht="33.75" customHeight="1" x14ac:dyDescent="0.25">
      <c r="B23" s="22"/>
      <c r="H23" s="45" t="s">
        <v>20</v>
      </c>
      <c r="I23" s="46">
        <f>I22*C13</f>
        <v>2456.976872950534</v>
      </c>
      <c r="J23" s="23"/>
    </row>
    <row r="24" spans="2:10" ht="20.100000000000001" customHeight="1" x14ac:dyDescent="0.25">
      <c r="B24" s="47"/>
      <c r="C24" s="48"/>
      <c r="D24" s="48"/>
      <c r="E24" s="48"/>
      <c r="F24" s="48"/>
      <c r="G24" s="48"/>
      <c r="H24" s="49" t="s">
        <v>22</v>
      </c>
      <c r="I24" s="48"/>
      <c r="J24" s="50"/>
    </row>
    <row r="25" spans="2:10" ht="33.75" customHeight="1" thickBot="1" x14ac:dyDescent="0.3"/>
    <row r="26" spans="2:10" ht="25.5" customHeight="1" x14ac:dyDescent="0.25">
      <c r="B26" s="51" t="s">
        <v>24</v>
      </c>
      <c r="C26" s="20"/>
      <c r="D26" s="20"/>
      <c r="E26" s="20"/>
      <c r="F26" s="20"/>
      <c r="G26" s="20"/>
      <c r="H26" s="65" t="s">
        <v>12</v>
      </c>
      <c r="I26" s="20"/>
      <c r="J26" s="21"/>
    </row>
    <row r="27" spans="2:10" ht="8.4499999999999993" customHeight="1" thickBot="1" x14ac:dyDescent="0.3">
      <c r="B27" s="22"/>
      <c r="J27" s="23"/>
    </row>
    <row r="28" spans="2:10" ht="33.75" customHeight="1" x14ac:dyDescent="0.25">
      <c r="B28" s="66" t="s">
        <v>13</v>
      </c>
      <c r="C28" s="67"/>
      <c r="E28" s="68" t="s">
        <v>14</v>
      </c>
      <c r="F28" s="69"/>
      <c r="H28" s="70" t="s">
        <v>25</v>
      </c>
      <c r="I28" s="71"/>
      <c r="J28" s="23"/>
    </row>
    <row r="29" spans="2:10" ht="27" customHeight="1" x14ac:dyDescent="0.25">
      <c r="B29" s="52" t="s">
        <v>26</v>
      </c>
      <c r="C29" s="53">
        <v>10000</v>
      </c>
      <c r="D29" s="64"/>
      <c r="E29" s="54" t="s">
        <v>26</v>
      </c>
      <c r="F29" s="53">
        <v>10000</v>
      </c>
      <c r="G29" s="64"/>
      <c r="H29" s="55" t="s">
        <v>26</v>
      </c>
      <c r="I29" s="53">
        <v>10000</v>
      </c>
      <c r="J29" s="23"/>
    </row>
    <row r="30" spans="2:10" ht="27.6" customHeight="1" x14ac:dyDescent="0.25">
      <c r="B30" s="56" t="s">
        <v>27</v>
      </c>
      <c r="C30" s="57">
        <f>C29/C19</f>
        <v>63.635900829812144</v>
      </c>
      <c r="E30" s="58" t="s">
        <v>29</v>
      </c>
      <c r="F30" s="57">
        <f>F29/F19</f>
        <v>53.029917358176789</v>
      </c>
      <c r="H30" s="59" t="s">
        <v>29</v>
      </c>
      <c r="I30" s="57">
        <f>I29/I22</f>
        <v>40.700423801674624</v>
      </c>
      <c r="J30" s="23"/>
    </row>
    <row r="31" spans="2:10" ht="33" customHeight="1" thickBot="1" x14ac:dyDescent="0.3">
      <c r="B31" s="60" t="s">
        <v>28</v>
      </c>
      <c r="C31" s="61" t="str">
        <f>INT(C30)&amp;" h "&amp;TEXT(MROUND(MOD(C30,1)*60,5),"00")&amp;" min"</f>
        <v>63 h 40 min</v>
      </c>
      <c r="E31" s="62" t="s">
        <v>28</v>
      </c>
      <c r="F31" s="61" t="str">
        <f>INT(F30)&amp;" h "&amp;TEXT(MROUND(MOD(F30,1)*60,5),"00")&amp;" min"</f>
        <v>53 h 00 min</v>
      </c>
      <c r="H31" s="63" t="s">
        <v>28</v>
      </c>
      <c r="I31" s="61" t="str">
        <f>INT(I30)&amp;" h "&amp;TEXT(MROUND(MOD(I30,1)*60,5),"00")&amp;" min"</f>
        <v>40 h 40 min</v>
      </c>
      <c r="J31" s="23"/>
    </row>
    <row r="32" spans="2:10" ht="15.75" thickBot="1" x14ac:dyDescent="0.3">
      <c r="B32" s="47"/>
      <c r="C32" s="48"/>
      <c r="D32" s="48"/>
      <c r="E32" s="48"/>
      <c r="F32" s="48"/>
      <c r="G32" s="48"/>
      <c r="H32" s="48"/>
      <c r="I32" s="48"/>
      <c r="J32" s="50"/>
    </row>
  </sheetData>
  <mergeCells count="6">
    <mergeCell ref="B17:C17"/>
    <mergeCell ref="E17:F17"/>
    <mergeCell ref="H17:I17"/>
    <mergeCell ref="B28:C28"/>
    <mergeCell ref="E28:F28"/>
    <mergeCell ref="H28:I28"/>
  </mergeCells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Widlak</dc:creator>
  <cp:lastModifiedBy>Piotr Widlak</cp:lastModifiedBy>
  <cp:revision>1</cp:revision>
  <dcterms:created xsi:type="dcterms:W3CDTF">2026-05-14T09:56:27Z</dcterms:created>
  <dcterms:modified xsi:type="dcterms:W3CDTF">2026-05-28T06:59:26Z</dcterms:modified>
</cp:coreProperties>
</file>